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S:\SDGE 2019 GRC Phase 2\RTB Workpapers\"/>
    </mc:Choice>
  </mc:AlternateContent>
  <xr:revisionPtr revIDLastSave="0" documentId="13_ncr:1_{A299B262-0F2F-4DB8-828F-07AD461831DE}" xr6:coauthVersionLast="45" xr6:coauthVersionMax="45" xr10:uidLastSave="{00000000-0000-0000-0000-000000000000}"/>
  <bookViews>
    <workbookView xWindow="1536" yWindow="1536" windowWidth="18444" windowHeight="9840" xr2:uid="{00000000-000D-0000-FFFF-FFFF00000000}"/>
  </bookViews>
  <sheets>
    <sheet name="MGCC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3" l="1"/>
  <c r="E37" i="3" s="1"/>
  <c r="E32" i="3" s="1"/>
  <c r="G6" i="3" s="1"/>
  <c r="B33" i="3"/>
  <c r="C7" i="3"/>
  <c r="F7" i="3" s="1"/>
  <c r="B6" i="3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F37" i="3" l="1"/>
  <c r="F32" i="3" s="1"/>
  <c r="H7" i="3" s="1"/>
  <c r="B28" i="3"/>
  <c r="C8" i="3"/>
  <c r="B29" i="3" l="1"/>
  <c r="H8" i="3"/>
  <c r="C9" i="3"/>
  <c r="B30" i="3" l="1"/>
  <c r="H9" i="3"/>
  <c r="I6" i="3"/>
  <c r="G7" i="3"/>
  <c r="C10" i="3"/>
  <c r="G8" i="3" l="1"/>
  <c r="L6" i="3"/>
  <c r="H10" i="3"/>
  <c r="I7" i="3"/>
  <c r="L7" i="3" s="1"/>
  <c r="C11" i="3"/>
  <c r="G9" i="3" l="1"/>
  <c r="I8" i="3"/>
  <c r="H11" i="3"/>
  <c r="L8" i="3"/>
  <c r="C12" i="3"/>
  <c r="I9" i="3" l="1"/>
  <c r="L9" i="3" s="1"/>
  <c r="L11" i="3" s="1"/>
  <c r="G10" i="3"/>
  <c r="G11" i="3" s="1"/>
  <c r="H12" i="3"/>
  <c r="C13" i="3"/>
  <c r="I10" i="3" l="1"/>
  <c r="H13" i="3"/>
  <c r="G12" i="3"/>
  <c r="I11" i="3"/>
  <c r="C14" i="3"/>
  <c r="H14" i="3" l="1"/>
  <c r="G13" i="3"/>
  <c r="I12" i="3"/>
  <c r="C15" i="3"/>
  <c r="H15" i="3" l="1"/>
  <c r="G14" i="3"/>
  <c r="I13" i="3"/>
  <c r="C16" i="3"/>
  <c r="H16" i="3" l="1"/>
  <c r="G15" i="3"/>
  <c r="I14" i="3"/>
  <c r="C17" i="3"/>
  <c r="H17" i="3" l="1"/>
  <c r="G16" i="3"/>
  <c r="I15" i="3"/>
  <c r="C18" i="3"/>
  <c r="H18" i="3" l="1"/>
  <c r="G17" i="3"/>
  <c r="I16" i="3"/>
  <c r="C19" i="3"/>
  <c r="H19" i="3" l="1"/>
  <c r="G18" i="3"/>
  <c r="I17" i="3"/>
  <c r="C20" i="3"/>
  <c r="H20" i="3" l="1"/>
  <c r="G19" i="3"/>
  <c r="I18" i="3"/>
  <c r="C21" i="3"/>
  <c r="H21" i="3" l="1"/>
  <c r="G20" i="3"/>
  <c r="I19" i="3"/>
  <c r="C22" i="3"/>
  <c r="H22" i="3" l="1"/>
  <c r="G21" i="3"/>
  <c r="I20" i="3"/>
  <c r="C23" i="3"/>
  <c r="C24" i="3" s="1"/>
  <c r="H23" i="3" l="1"/>
  <c r="G22" i="3"/>
  <c r="I21" i="3"/>
  <c r="H24" i="3" l="1"/>
  <c r="G23" i="3"/>
  <c r="I22" i="3"/>
  <c r="C25" i="3"/>
  <c r="C26" i="3" s="1"/>
  <c r="C27" i="3" s="1"/>
  <c r="C28" i="3" s="1"/>
  <c r="C29" i="3" s="1"/>
  <c r="C30" i="3" s="1"/>
  <c r="H25" i="3" l="1"/>
  <c r="G24" i="3"/>
  <c r="I23" i="3"/>
  <c r="H26" i="3" l="1"/>
  <c r="G25" i="3"/>
  <c r="I24" i="3"/>
  <c r="G26" i="3" l="1"/>
  <c r="H37" i="3"/>
  <c r="G27" i="3"/>
  <c r="I26" i="3"/>
  <c r="I25" i="3"/>
  <c r="G28" i="3" l="1"/>
  <c r="I27" i="3"/>
  <c r="G29" i="3" l="1"/>
  <c r="I28" i="3"/>
  <c r="G30" i="3" l="1"/>
  <c r="I29" i="3"/>
  <c r="G37" i="3" l="1"/>
  <c r="I30" i="3"/>
  <c r="I37" i="3" s="1"/>
</calcChain>
</file>

<file path=xl/sharedStrings.xml><?xml version="1.0" encoding="utf-8"?>
<sst xmlns="http://schemas.openxmlformats.org/spreadsheetml/2006/main" count="18" uniqueCount="14">
  <si>
    <t>Total</t>
  </si>
  <si>
    <t>Real</t>
  </si>
  <si>
    <t>Inflation</t>
  </si>
  <si>
    <t>Nominal</t>
  </si>
  <si>
    <t>Levelized:</t>
  </si>
  <si>
    <t>NPV:</t>
  </si>
  <si>
    <t>25-yr</t>
  </si>
  <si>
    <t>20-yr</t>
  </si>
  <si>
    <t>Average</t>
  </si>
  <si>
    <t>Four Year Average</t>
  </si>
  <si>
    <t>PRM</t>
  </si>
  <si>
    <t>2016$</t>
  </si>
  <si>
    <t>Levelized</t>
  </si>
  <si>
    <t>Levelized Capacity Prices ($/kW-year)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</si>
</sst>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8" formatCode="&quot;$&quot;#,##0.00_);[Red]\(&quot;$&quot;#,##0.00\)"/>
    <numFmt numFmtId="43" formatCode="_(* #,##0.00_);_(* \(#,##0.00\);_(* &quot;-&quot;??_);_(@_)"/>
    <numFmt numFmtId="164" formatCode="0.0%"/>
    <numFmt numFmtId="165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3">
    <xf numFmtId="0" fontId="0" fillId="0" borderId="0" xfId="0"/>
    <xf numFmtId="4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0" xfId="0" applyBorder="1" applyAlignment="1">
      <alignment horizontal="center"/>
    </xf>
    <xf numFmtId="43" fontId="0" fillId="0" borderId="0" xfId="1" applyFont="1" applyBorder="1"/>
    <xf numFmtId="0" fontId="0" fillId="0" borderId="0" xfId="0" applyBorder="1"/>
    <xf numFmtId="0" fontId="0" fillId="0" borderId="5" xfId="0" applyBorder="1"/>
    <xf numFmtId="0" fontId="2" fillId="0" borderId="0" xfId="0" applyFont="1" applyBorder="1"/>
    <xf numFmtId="8" fontId="0" fillId="0" borderId="0" xfId="1" applyNumberFormat="1" applyFont="1" applyBorder="1"/>
    <xf numFmtId="0" fontId="0" fillId="0" borderId="6" xfId="0" applyBorder="1"/>
    <xf numFmtId="0" fontId="2" fillId="0" borderId="7" xfId="0" applyFont="1" applyBorder="1"/>
    <xf numFmtId="0" fontId="0" fillId="0" borderId="7" xfId="0" applyBorder="1"/>
    <xf numFmtId="0" fontId="3" fillId="0" borderId="0" xfId="0" applyFont="1"/>
    <xf numFmtId="0" fontId="0" fillId="0" borderId="3" xfId="0" applyBorder="1"/>
    <xf numFmtId="43" fontId="0" fillId="0" borderId="5" xfId="0" applyNumberFormat="1" applyBorder="1"/>
    <xf numFmtId="164" fontId="0" fillId="0" borderId="4" xfId="2" applyNumberFormat="1" applyFont="1" applyBorder="1"/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right"/>
    </xf>
    <xf numFmtId="6" fontId="0" fillId="0" borderId="7" xfId="0" applyNumberFormat="1" applyBorder="1"/>
    <xf numFmtId="43" fontId="2" fillId="0" borderId="5" xfId="0" applyNumberFormat="1" applyFont="1" applyBorder="1"/>
    <xf numFmtId="2" fontId="2" fillId="2" borderId="8" xfId="0" applyNumberFormat="1" applyFont="1" applyFill="1" applyBorder="1"/>
    <xf numFmtId="6" fontId="0" fillId="0" borderId="7" xfId="1" applyNumberFormat="1" applyFont="1" applyBorder="1"/>
    <xf numFmtId="6" fontId="0" fillId="0" borderId="8" xfId="1" applyNumberFormat="1" applyFont="1" applyBorder="1"/>
    <xf numFmtId="165" fontId="0" fillId="0" borderId="0" xfId="1" applyNumberFormat="1" applyFont="1" applyBorder="1"/>
    <xf numFmtId="165" fontId="0" fillId="0" borderId="0" xfId="0" applyNumberFormat="1" applyBorder="1"/>
    <xf numFmtId="0" fontId="2" fillId="0" borderId="0" xfId="0" applyFont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M37"/>
  <sheetViews>
    <sheetView tabSelected="1" workbookViewId="0">
      <selection activeCell="B2" sqref="B2"/>
    </sheetView>
  </sheetViews>
  <sheetFormatPr defaultRowHeight="14.4" x14ac:dyDescent="0.3"/>
  <cols>
    <col min="4" max="9" width="11.88671875" customWidth="1"/>
  </cols>
  <sheetData>
    <row r="2" spans="2:13" ht="15.6" x14ac:dyDescent="0.3">
      <c r="B2" s="16" t="s">
        <v>13</v>
      </c>
      <c r="K2" s="29" t="s">
        <v>9</v>
      </c>
    </row>
    <row r="3" spans="2:13" ht="16.2" thickBot="1" x14ac:dyDescent="0.35">
      <c r="B3" s="16"/>
    </row>
    <row r="4" spans="2:13" x14ac:dyDescent="0.3">
      <c r="B4" s="2"/>
      <c r="C4" s="3"/>
      <c r="D4" s="4" t="s">
        <v>10</v>
      </c>
      <c r="E4" s="4">
        <v>2020</v>
      </c>
      <c r="F4" s="4">
        <v>2021</v>
      </c>
      <c r="G4" s="3">
        <v>2020</v>
      </c>
      <c r="H4" s="3">
        <v>2021</v>
      </c>
      <c r="I4" s="5" t="s">
        <v>0</v>
      </c>
      <c r="K4" s="2"/>
      <c r="L4" s="17"/>
    </row>
    <row r="5" spans="2:13" x14ac:dyDescent="0.3">
      <c r="B5" s="6"/>
      <c r="C5" s="9"/>
      <c r="D5" s="7" t="s">
        <v>11</v>
      </c>
      <c r="E5" s="7" t="s">
        <v>3</v>
      </c>
      <c r="F5" s="7" t="s">
        <v>3</v>
      </c>
      <c r="G5" s="20" t="s">
        <v>12</v>
      </c>
      <c r="H5" s="20" t="s">
        <v>12</v>
      </c>
      <c r="I5" s="32" t="s">
        <v>12</v>
      </c>
      <c r="K5" s="6"/>
      <c r="L5" s="10"/>
    </row>
    <row r="6" spans="2:13" x14ac:dyDescent="0.3">
      <c r="B6" s="6">
        <f>1+B4</f>
        <v>1</v>
      </c>
      <c r="C6" s="7">
        <v>2020</v>
      </c>
      <c r="D6" s="27">
        <v>531</v>
      </c>
      <c r="E6" s="27">
        <f>D6*(1+B$34)^(C6-2016)</f>
        <v>574.77147695999997</v>
      </c>
      <c r="F6" s="27"/>
      <c r="G6" s="8">
        <f>E32</f>
        <v>51.789483164994408</v>
      </c>
      <c r="H6" s="9"/>
      <c r="I6" s="18">
        <f>SUM(G6:H6)</f>
        <v>51.789483164994408</v>
      </c>
      <c r="K6" s="30">
        <v>2020</v>
      </c>
      <c r="L6" s="23">
        <f>I6</f>
        <v>51.789483164994408</v>
      </c>
      <c r="M6" s="1"/>
    </row>
    <row r="7" spans="2:13" x14ac:dyDescent="0.3">
      <c r="B7" s="6">
        <f t="shared" ref="B7:B30" si="0">1+B6</f>
        <v>2</v>
      </c>
      <c r="C7" s="7">
        <f>1+C6</f>
        <v>2021</v>
      </c>
      <c r="D7" s="27">
        <v>1223</v>
      </c>
      <c r="E7" s="28"/>
      <c r="F7" s="27">
        <f>D7*(1+B$34)^(C7-2016)</f>
        <v>1350.2908223136001</v>
      </c>
      <c r="G7" s="8">
        <f>G6</f>
        <v>51.789483164994408</v>
      </c>
      <c r="H7" s="8">
        <f>F32</f>
        <v>132.95705080134343</v>
      </c>
      <c r="I7" s="18">
        <f t="shared" ref="I7:I25" si="1">SUM(G7:H7)</f>
        <v>184.74653396633784</v>
      </c>
      <c r="K7" s="30">
        <v>2021</v>
      </c>
      <c r="L7" s="23">
        <f>I7</f>
        <v>184.74653396633784</v>
      </c>
      <c r="M7" s="1"/>
    </row>
    <row r="8" spans="2:13" x14ac:dyDescent="0.3">
      <c r="B8" s="6">
        <f t="shared" si="0"/>
        <v>3</v>
      </c>
      <c r="C8" s="7">
        <f t="shared" ref="C8:C30" si="2">1+C7</f>
        <v>2022</v>
      </c>
      <c r="D8" s="8"/>
      <c r="E8" s="28"/>
      <c r="F8" s="8"/>
      <c r="G8" s="8">
        <f t="shared" ref="G8:G25" si="3">G7</f>
        <v>51.789483164994408</v>
      </c>
      <c r="H8" s="8">
        <f t="shared" ref="H8:H25" si="4">H7</f>
        <v>132.95705080134343</v>
      </c>
      <c r="I8" s="18">
        <f t="shared" si="1"/>
        <v>184.74653396633784</v>
      </c>
      <c r="K8" s="30">
        <v>2022</v>
      </c>
      <c r="L8" s="23">
        <f>I8</f>
        <v>184.74653396633784</v>
      </c>
      <c r="M8" s="1"/>
    </row>
    <row r="9" spans="2:13" x14ac:dyDescent="0.3">
      <c r="B9" s="6">
        <f t="shared" si="0"/>
        <v>4</v>
      </c>
      <c r="C9" s="7">
        <f t="shared" si="2"/>
        <v>2023</v>
      </c>
      <c r="D9" s="8"/>
      <c r="E9" s="28"/>
      <c r="F9" s="8"/>
      <c r="G9" s="8">
        <f t="shared" si="3"/>
        <v>51.789483164994408</v>
      </c>
      <c r="H9" s="8">
        <f t="shared" si="4"/>
        <v>132.95705080134343</v>
      </c>
      <c r="I9" s="18">
        <f t="shared" si="1"/>
        <v>184.74653396633784</v>
      </c>
      <c r="K9" s="30">
        <v>2023</v>
      </c>
      <c r="L9" s="23">
        <f>I9</f>
        <v>184.74653396633784</v>
      </c>
      <c r="M9" s="1"/>
    </row>
    <row r="10" spans="2:13" x14ac:dyDescent="0.3">
      <c r="B10" s="6">
        <f t="shared" si="0"/>
        <v>5</v>
      </c>
      <c r="C10" s="7">
        <f t="shared" si="2"/>
        <v>2024</v>
      </c>
      <c r="D10" s="8"/>
      <c r="E10" s="28"/>
      <c r="F10" s="8"/>
      <c r="G10" s="8">
        <f t="shared" si="3"/>
        <v>51.789483164994408</v>
      </c>
      <c r="H10" s="8">
        <f t="shared" si="4"/>
        <v>132.95705080134343</v>
      </c>
      <c r="I10" s="18">
        <f t="shared" si="1"/>
        <v>184.74653396633784</v>
      </c>
      <c r="K10" s="30"/>
      <c r="L10" s="18"/>
    </row>
    <row r="11" spans="2:13" ht="15" thickBot="1" x14ac:dyDescent="0.35">
      <c r="B11" s="6">
        <f t="shared" si="0"/>
        <v>6</v>
      </c>
      <c r="C11" s="7">
        <f t="shared" si="2"/>
        <v>2025</v>
      </c>
      <c r="D11" s="8"/>
      <c r="E11" s="28"/>
      <c r="F11" s="8"/>
      <c r="G11" s="8">
        <f t="shared" si="3"/>
        <v>51.789483164994408</v>
      </c>
      <c r="H11" s="8">
        <f t="shared" si="4"/>
        <v>132.95705080134343</v>
      </c>
      <c r="I11" s="18">
        <f t="shared" si="1"/>
        <v>184.74653396633784</v>
      </c>
      <c r="K11" s="31" t="s">
        <v>8</v>
      </c>
      <c r="L11" s="24">
        <f>AVERAGE(L6:L9)</f>
        <v>151.50727126600196</v>
      </c>
    </row>
    <row r="12" spans="2:13" x14ac:dyDescent="0.3">
      <c r="B12" s="6">
        <f t="shared" si="0"/>
        <v>7</v>
      </c>
      <c r="C12" s="7">
        <f t="shared" si="2"/>
        <v>2026</v>
      </c>
      <c r="D12" s="8"/>
      <c r="E12" s="28"/>
      <c r="F12" s="8"/>
      <c r="G12" s="8">
        <f t="shared" si="3"/>
        <v>51.789483164994408</v>
      </c>
      <c r="H12" s="8">
        <f t="shared" si="4"/>
        <v>132.95705080134343</v>
      </c>
      <c r="I12" s="18">
        <f t="shared" si="1"/>
        <v>184.74653396633784</v>
      </c>
    </row>
    <row r="13" spans="2:13" x14ac:dyDescent="0.3">
      <c r="B13" s="6">
        <f t="shared" si="0"/>
        <v>8</v>
      </c>
      <c r="C13" s="7">
        <f t="shared" si="2"/>
        <v>2027</v>
      </c>
      <c r="D13" s="8"/>
      <c r="E13" s="28"/>
      <c r="F13" s="8"/>
      <c r="G13" s="8">
        <f t="shared" si="3"/>
        <v>51.789483164994408</v>
      </c>
      <c r="H13" s="8">
        <f t="shared" si="4"/>
        <v>132.95705080134343</v>
      </c>
      <c r="I13" s="18">
        <f t="shared" si="1"/>
        <v>184.74653396633784</v>
      </c>
    </row>
    <row r="14" spans="2:13" x14ac:dyDescent="0.3">
      <c r="B14" s="6">
        <f t="shared" si="0"/>
        <v>9</v>
      </c>
      <c r="C14" s="7">
        <f t="shared" si="2"/>
        <v>2028</v>
      </c>
      <c r="D14" s="8"/>
      <c r="E14" s="28"/>
      <c r="F14" s="8"/>
      <c r="G14" s="8">
        <f t="shared" si="3"/>
        <v>51.789483164994408</v>
      </c>
      <c r="H14" s="8">
        <f t="shared" si="4"/>
        <v>132.95705080134343</v>
      </c>
      <c r="I14" s="18">
        <f t="shared" si="1"/>
        <v>184.74653396633784</v>
      </c>
    </row>
    <row r="15" spans="2:13" x14ac:dyDescent="0.3">
      <c r="B15" s="6">
        <f t="shared" si="0"/>
        <v>10</v>
      </c>
      <c r="C15" s="7">
        <f t="shared" si="2"/>
        <v>2029</v>
      </c>
      <c r="D15" s="8"/>
      <c r="E15" s="28"/>
      <c r="F15" s="8"/>
      <c r="G15" s="8">
        <f t="shared" si="3"/>
        <v>51.789483164994408</v>
      </c>
      <c r="H15" s="8">
        <f t="shared" si="4"/>
        <v>132.95705080134343</v>
      </c>
      <c r="I15" s="18">
        <f t="shared" si="1"/>
        <v>184.74653396633784</v>
      </c>
    </row>
    <row r="16" spans="2:13" x14ac:dyDescent="0.3">
      <c r="B16" s="6">
        <f t="shared" si="0"/>
        <v>11</v>
      </c>
      <c r="C16" s="7">
        <f t="shared" si="2"/>
        <v>2030</v>
      </c>
      <c r="D16" s="8"/>
      <c r="E16" s="28"/>
      <c r="F16" s="8"/>
      <c r="G16" s="8">
        <f t="shared" si="3"/>
        <v>51.789483164994408</v>
      </c>
      <c r="H16" s="8">
        <f t="shared" si="4"/>
        <v>132.95705080134343</v>
      </c>
      <c r="I16" s="18">
        <f t="shared" si="1"/>
        <v>184.74653396633784</v>
      </c>
    </row>
    <row r="17" spans="2:9" x14ac:dyDescent="0.3">
      <c r="B17" s="6">
        <f t="shared" si="0"/>
        <v>12</v>
      </c>
      <c r="C17" s="7">
        <f t="shared" si="2"/>
        <v>2031</v>
      </c>
      <c r="D17" s="8"/>
      <c r="E17" s="28"/>
      <c r="F17" s="8"/>
      <c r="G17" s="8">
        <f t="shared" si="3"/>
        <v>51.789483164994408</v>
      </c>
      <c r="H17" s="8">
        <f t="shared" si="4"/>
        <v>132.95705080134343</v>
      </c>
      <c r="I17" s="18">
        <f t="shared" si="1"/>
        <v>184.74653396633784</v>
      </c>
    </row>
    <row r="18" spans="2:9" x14ac:dyDescent="0.3">
      <c r="B18" s="6">
        <f t="shared" si="0"/>
        <v>13</v>
      </c>
      <c r="C18" s="7">
        <f t="shared" si="2"/>
        <v>2032</v>
      </c>
      <c r="D18" s="8"/>
      <c r="E18" s="28"/>
      <c r="F18" s="8"/>
      <c r="G18" s="8">
        <f t="shared" si="3"/>
        <v>51.789483164994408</v>
      </c>
      <c r="H18" s="8">
        <f t="shared" si="4"/>
        <v>132.95705080134343</v>
      </c>
      <c r="I18" s="18">
        <f t="shared" si="1"/>
        <v>184.74653396633784</v>
      </c>
    </row>
    <row r="19" spans="2:9" x14ac:dyDescent="0.3">
      <c r="B19" s="6">
        <f t="shared" si="0"/>
        <v>14</v>
      </c>
      <c r="C19" s="7">
        <f t="shared" si="2"/>
        <v>2033</v>
      </c>
      <c r="D19" s="8"/>
      <c r="E19" s="28"/>
      <c r="F19" s="8"/>
      <c r="G19" s="8">
        <f t="shared" si="3"/>
        <v>51.789483164994408</v>
      </c>
      <c r="H19" s="8">
        <f t="shared" si="4"/>
        <v>132.95705080134343</v>
      </c>
      <c r="I19" s="18">
        <f t="shared" si="1"/>
        <v>184.74653396633784</v>
      </c>
    </row>
    <row r="20" spans="2:9" x14ac:dyDescent="0.3">
      <c r="B20" s="6">
        <f t="shared" si="0"/>
        <v>15</v>
      </c>
      <c r="C20" s="7">
        <f t="shared" si="2"/>
        <v>2034</v>
      </c>
      <c r="D20" s="8"/>
      <c r="E20" s="28"/>
      <c r="F20" s="8"/>
      <c r="G20" s="8">
        <f t="shared" si="3"/>
        <v>51.789483164994408</v>
      </c>
      <c r="H20" s="8">
        <f t="shared" si="4"/>
        <v>132.95705080134343</v>
      </c>
      <c r="I20" s="18">
        <f t="shared" si="1"/>
        <v>184.74653396633784</v>
      </c>
    </row>
    <row r="21" spans="2:9" x14ac:dyDescent="0.3">
      <c r="B21" s="6">
        <f t="shared" si="0"/>
        <v>16</v>
      </c>
      <c r="C21" s="7">
        <f t="shared" si="2"/>
        <v>2035</v>
      </c>
      <c r="D21" s="8"/>
      <c r="E21" s="28"/>
      <c r="F21" s="8"/>
      <c r="G21" s="8">
        <f t="shared" si="3"/>
        <v>51.789483164994408</v>
      </c>
      <c r="H21" s="8">
        <f t="shared" si="4"/>
        <v>132.95705080134343</v>
      </c>
      <c r="I21" s="18">
        <f t="shared" si="1"/>
        <v>184.74653396633784</v>
      </c>
    </row>
    <row r="22" spans="2:9" x14ac:dyDescent="0.3">
      <c r="B22" s="6">
        <f t="shared" si="0"/>
        <v>17</v>
      </c>
      <c r="C22" s="7">
        <f t="shared" si="2"/>
        <v>2036</v>
      </c>
      <c r="D22" s="8"/>
      <c r="E22" s="28"/>
      <c r="F22" s="8"/>
      <c r="G22" s="8">
        <f t="shared" si="3"/>
        <v>51.789483164994408</v>
      </c>
      <c r="H22" s="8">
        <f t="shared" si="4"/>
        <v>132.95705080134343</v>
      </c>
      <c r="I22" s="18">
        <f t="shared" si="1"/>
        <v>184.74653396633784</v>
      </c>
    </row>
    <row r="23" spans="2:9" x14ac:dyDescent="0.3">
      <c r="B23" s="6">
        <f t="shared" si="0"/>
        <v>18</v>
      </c>
      <c r="C23" s="7">
        <f t="shared" si="2"/>
        <v>2037</v>
      </c>
      <c r="D23" s="8"/>
      <c r="E23" s="28"/>
      <c r="F23" s="8"/>
      <c r="G23" s="8">
        <f t="shared" si="3"/>
        <v>51.789483164994408</v>
      </c>
      <c r="H23" s="8">
        <f t="shared" si="4"/>
        <v>132.95705080134343</v>
      </c>
      <c r="I23" s="18">
        <f t="shared" si="1"/>
        <v>184.74653396633784</v>
      </c>
    </row>
    <row r="24" spans="2:9" x14ac:dyDescent="0.3">
      <c r="B24" s="6">
        <f t="shared" si="0"/>
        <v>19</v>
      </c>
      <c r="C24" s="7">
        <f t="shared" si="2"/>
        <v>2038</v>
      </c>
      <c r="D24" s="8"/>
      <c r="E24" s="28"/>
      <c r="F24" s="8"/>
      <c r="G24" s="8">
        <f t="shared" si="3"/>
        <v>51.789483164994408</v>
      </c>
      <c r="H24" s="8">
        <f t="shared" si="4"/>
        <v>132.95705080134343</v>
      </c>
      <c r="I24" s="18">
        <f t="shared" si="1"/>
        <v>184.74653396633784</v>
      </c>
    </row>
    <row r="25" spans="2:9" x14ac:dyDescent="0.3">
      <c r="B25" s="6">
        <f t="shared" si="0"/>
        <v>20</v>
      </c>
      <c r="C25" s="7">
        <f t="shared" si="2"/>
        <v>2039</v>
      </c>
      <c r="D25" s="8"/>
      <c r="E25" s="28"/>
      <c r="F25" s="8"/>
      <c r="G25" s="8">
        <f t="shared" si="3"/>
        <v>51.789483164994408</v>
      </c>
      <c r="H25" s="8">
        <f t="shared" si="4"/>
        <v>132.95705080134343</v>
      </c>
      <c r="I25" s="18">
        <f t="shared" si="1"/>
        <v>184.74653396633784</v>
      </c>
    </row>
    <row r="26" spans="2:9" x14ac:dyDescent="0.3">
      <c r="B26" s="6">
        <f t="shared" si="0"/>
        <v>21</v>
      </c>
      <c r="C26" s="7">
        <f t="shared" si="2"/>
        <v>2040</v>
      </c>
      <c r="D26" s="8"/>
      <c r="E26" s="28"/>
      <c r="F26" s="8"/>
      <c r="G26" s="8">
        <f>G25</f>
        <v>51.789483164994408</v>
      </c>
      <c r="H26" s="8">
        <f>H25</f>
        <v>132.95705080134343</v>
      </c>
      <c r="I26" s="18">
        <f>SUM(G26:H26)</f>
        <v>184.74653396633784</v>
      </c>
    </row>
    <row r="27" spans="2:9" x14ac:dyDescent="0.3">
      <c r="B27" s="6">
        <f t="shared" si="0"/>
        <v>22</v>
      </c>
      <c r="C27" s="7">
        <f t="shared" si="2"/>
        <v>2041</v>
      </c>
      <c r="D27" s="8"/>
      <c r="E27" s="28"/>
      <c r="F27" s="8"/>
      <c r="G27" s="8">
        <f>G26</f>
        <v>51.789483164994408</v>
      </c>
      <c r="H27" s="9"/>
      <c r="I27" s="18">
        <f t="shared" ref="I27:I30" si="5">SUM(G27:H27)</f>
        <v>51.789483164994408</v>
      </c>
    </row>
    <row r="28" spans="2:9" x14ac:dyDescent="0.3">
      <c r="B28" s="6">
        <f t="shared" si="0"/>
        <v>23</v>
      </c>
      <c r="C28" s="7">
        <f t="shared" si="2"/>
        <v>2042</v>
      </c>
      <c r="D28" s="8"/>
      <c r="E28" s="28"/>
      <c r="F28" s="8"/>
      <c r="G28" s="8">
        <f>G27</f>
        <v>51.789483164994408</v>
      </c>
      <c r="H28" s="9"/>
      <c r="I28" s="18">
        <f t="shared" si="5"/>
        <v>51.789483164994408</v>
      </c>
    </row>
    <row r="29" spans="2:9" x14ac:dyDescent="0.3">
      <c r="B29" s="6">
        <f t="shared" si="0"/>
        <v>24</v>
      </c>
      <c r="C29" s="7">
        <f t="shared" si="2"/>
        <v>2043</v>
      </c>
      <c r="D29" s="8"/>
      <c r="E29" s="28"/>
      <c r="F29" s="8"/>
      <c r="G29" s="8">
        <f>G28</f>
        <v>51.789483164994408</v>
      </c>
      <c r="H29" s="9"/>
      <c r="I29" s="18">
        <f t="shared" si="5"/>
        <v>51.789483164994408</v>
      </c>
    </row>
    <row r="30" spans="2:9" x14ac:dyDescent="0.3">
      <c r="B30" s="6">
        <f t="shared" si="0"/>
        <v>25</v>
      </c>
      <c r="C30" s="7">
        <f t="shared" si="2"/>
        <v>2044</v>
      </c>
      <c r="D30" s="8"/>
      <c r="E30" s="28"/>
      <c r="F30" s="8"/>
      <c r="G30" s="8">
        <f>G29</f>
        <v>51.789483164994408</v>
      </c>
      <c r="H30" s="9"/>
      <c r="I30" s="18">
        <f t="shared" si="5"/>
        <v>51.789483164994408</v>
      </c>
    </row>
    <row r="31" spans="2:9" x14ac:dyDescent="0.3">
      <c r="B31" s="6"/>
      <c r="C31" s="9"/>
      <c r="D31" s="9"/>
      <c r="E31" s="9"/>
      <c r="F31" s="9"/>
      <c r="G31" s="9"/>
      <c r="H31" s="9"/>
      <c r="I31" s="10"/>
    </row>
    <row r="32" spans="2:9" x14ac:dyDescent="0.3">
      <c r="B32" s="6"/>
      <c r="C32" s="11" t="s">
        <v>4</v>
      </c>
      <c r="D32" s="9"/>
      <c r="E32" s="12">
        <f>-PMT($B$35,25,E37)</f>
        <v>51.789483164994408</v>
      </c>
      <c r="F32" s="12">
        <f>-PMT($B$35,20,F37)</f>
        <v>132.95705080134343</v>
      </c>
      <c r="G32" s="9"/>
      <c r="H32" s="9"/>
      <c r="I32" s="10"/>
    </row>
    <row r="33" spans="2:9" x14ac:dyDescent="0.3">
      <c r="B33" s="19">
        <f>(1+B35)/(1+B34)-1</f>
        <v>5.441176470588216E-2</v>
      </c>
      <c r="C33" s="9" t="s">
        <v>1</v>
      </c>
      <c r="D33" s="9"/>
      <c r="E33" s="21" t="s">
        <v>6</v>
      </c>
      <c r="F33" s="21" t="s">
        <v>7</v>
      </c>
      <c r="G33" s="9"/>
      <c r="H33" s="9"/>
      <c r="I33" s="10"/>
    </row>
    <row r="34" spans="2:9" x14ac:dyDescent="0.3">
      <c r="B34" s="19">
        <v>0.02</v>
      </c>
      <c r="C34" s="9" t="s">
        <v>2</v>
      </c>
      <c r="D34" s="9"/>
      <c r="E34" s="9"/>
      <c r="F34" s="9"/>
      <c r="G34" s="9"/>
      <c r="H34" s="9"/>
      <c r="I34" s="10"/>
    </row>
    <row r="35" spans="2:9" x14ac:dyDescent="0.3">
      <c r="B35" s="19">
        <v>7.5499999999999998E-2</v>
      </c>
      <c r="C35" s="9" t="s">
        <v>3</v>
      </c>
      <c r="D35" s="9"/>
      <c r="E35" s="9"/>
      <c r="F35" s="9"/>
      <c r="G35" s="9"/>
      <c r="H35" s="9"/>
      <c r="I35" s="10"/>
    </row>
    <row r="36" spans="2:9" x14ac:dyDescent="0.3">
      <c r="B36" s="6"/>
      <c r="C36" s="9"/>
      <c r="D36" s="9"/>
      <c r="E36" s="8"/>
      <c r="F36" s="8"/>
      <c r="G36" s="9"/>
      <c r="H36" s="9"/>
      <c r="I36" s="10"/>
    </row>
    <row r="37" spans="2:9" ht="15" thickBot="1" x14ac:dyDescent="0.35">
      <c r="B37" s="13"/>
      <c r="C37" s="14" t="s">
        <v>5</v>
      </c>
      <c r="D37" s="15"/>
      <c r="E37" s="22">
        <f>NPV($B35,E6:E25)*(1+B35)</f>
        <v>574.77147695999997</v>
      </c>
      <c r="F37" s="22">
        <f>NPV($B35,F6:F25)*(1+B35)</f>
        <v>1350.2908223136001</v>
      </c>
      <c r="G37" s="25">
        <f>NPV($B35,G6:G30)</f>
        <v>574.77147696000065</v>
      </c>
      <c r="H37" s="25">
        <f>NPV($B35,H6:H30)</f>
        <v>1350.2908223136008</v>
      </c>
      <c r="I37" s="26">
        <f>NPV($B35,I6:I30)</f>
        <v>1830.2720090972396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MGCC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</dc:creator>
  <cp:lastModifiedBy>Patrick</cp:lastModifiedBy>
  <dcterms:created xsi:type="dcterms:W3CDTF">2019-12-20T21:45:16Z</dcterms:created>
  <dcterms:modified xsi:type="dcterms:W3CDTF">2020-04-24T15:38:55Z</dcterms:modified>
</cp:coreProperties>
</file>